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evin Lehrbass\Desktop\"/>
    </mc:Choice>
  </mc:AlternateContent>
  <xr:revisionPtr revIDLastSave="0" documentId="13_ncr:1_{52803D83-D68D-40B3-A826-6955EA8E94D5}" xr6:coauthVersionLast="36" xr6:coauthVersionMax="36" xr10:uidLastSave="{00000000-0000-0000-0000-000000000000}"/>
  <bookViews>
    <workbookView xWindow="0" yWindow="0" windowWidth="23040" windowHeight="10404" xr2:uid="{13C3C28C-7BCB-4D99-9329-DB1887F3A4CA}"/>
  </bookViews>
  <sheets>
    <sheet name="How hot is it" sheetId="3" r:id="rId1"/>
    <sheet name="data &amp; humidex calc" sheetId="5" r:id="rId2"/>
    <sheet name="data &amp; HeatIndex calc" sheetId="7" r:id="rId3"/>
    <sheet name="links" sheetId="6" r:id="rId4"/>
  </sheets>
  <definedNames>
    <definedName name="cnvt">CONVERT('data &amp; humidex calc'!$B1,"C","F")</definedName>
    <definedName name="hx">(((-42.379+2.04901523*cnvt+10.14333127*'data &amp; humidex calc'!$C1-0.22475541*cnvt*'data &amp; humidex calc'!$C1-0.00683783*cnvt*cnvt-0.05481717*'data &amp; humidex calc'!$C1*'data &amp; humidex calc'!$C1+0.00122874*cnvt*cnvt*'data &amp; humidex calc'!$C1+0.00085282*cnvt*'data &amp; humidex calc'!$C1*'data &amp; humidex calc'!$C1-0.00000199*cnvt*cnvt*'data &amp; humidex calc'!$C1*'data &amp; humidex calc'!$C1)-32)*5/9)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3" l="1"/>
  <c r="U2" i="3"/>
  <c r="E5" i="7" l="1"/>
  <c r="E4" i="7"/>
  <c r="E6" i="5"/>
  <c r="E7" i="5"/>
  <c r="E8" i="5"/>
  <c r="E9" i="5"/>
  <c r="D4" i="5" l="1"/>
  <c r="E4" i="5" s="1"/>
  <c r="D5" i="5"/>
  <c r="E5" i="5" s="1"/>
  <c r="D6" i="5"/>
  <c r="D7" i="5"/>
  <c r="D8" i="5"/>
  <c r="D9" i="5"/>
  <c r="D10" i="5"/>
  <c r="E10" i="5" s="1"/>
  <c r="M6" i="5" l="1"/>
  <c r="M5" i="5"/>
  <c r="M4" i="5"/>
  <c r="G4" i="5" s="1"/>
  <c r="G6" i="5" l="1"/>
  <c r="G8" i="5"/>
  <c r="G9" i="5"/>
  <c r="G10" i="5"/>
  <c r="G5" i="5"/>
  <c r="G7" i="5"/>
  <c r="F4" i="5"/>
  <c r="F6" i="5"/>
  <c r="F8" i="5"/>
  <c r="F10" i="5"/>
  <c r="F5" i="5"/>
  <c r="F7" i="5"/>
  <c r="F9" i="5"/>
</calcChain>
</file>

<file path=xl/sharedStrings.xml><?xml version="1.0" encoding="utf-8"?>
<sst xmlns="http://schemas.openxmlformats.org/spreadsheetml/2006/main" count="62" uniqueCount="53">
  <si>
    <t>Relative Humidity</t>
  </si>
  <si>
    <t>Air Temperature C</t>
  </si>
  <si>
    <t>Air Temperature F</t>
  </si>
  <si>
    <t>http://dailydoseofexcel.com/archives/2005/07/26/heat-index/</t>
  </si>
  <si>
    <t>Person #1</t>
  </si>
  <si>
    <t>Person #2</t>
  </si>
  <si>
    <t>hx_1</t>
  </si>
  <si>
    <t>F</t>
  </si>
  <si>
    <t>C</t>
  </si>
  <si>
    <t>http://www.vbaexpress.com/forum/showthread.php?6298-Solved-Heat-Index-Formula</t>
  </si>
  <si>
    <t>https://en.wikipedia.org/wiki/Heat_index</t>
  </si>
  <si>
    <t>https://en.wikipedia.org/wiki/Humidex</t>
  </si>
  <si>
    <t>https://memory.psych.mun.ca/tech/js/humidex/</t>
  </si>
  <si>
    <t>https://www.ccohs.ca/oshanswers/phys_agents/humidex.html</t>
  </si>
  <si>
    <t>https://www.canada.ca/en/environment-climate-change/services/seasonal-weather-hazards/warm-season-weather-hazards.html#toc7</t>
  </si>
  <si>
    <t>humidex matrix</t>
  </si>
  <si>
    <t>Canadian Humidex Calculator</t>
  </si>
  <si>
    <t>https://www.mrexcel.com/forum/excel-questions/967313-sunrise-sunset-calculation.html</t>
  </si>
  <si>
    <t>cnvt</t>
  </si>
  <si>
    <r>
      <t xml:space="preserve">Humidex C </t>
    </r>
    <r>
      <rPr>
        <u/>
        <sz val="8"/>
        <color theme="1"/>
        <rFont val="Calibri"/>
        <family val="2"/>
        <scheme val="minor"/>
      </rPr>
      <t>(shorter formula)</t>
    </r>
  </si>
  <si>
    <t>input cells</t>
  </si>
  <si>
    <t>=CONVERT(data!$B4,"C","F")</t>
  </si>
  <si>
    <t>C to F calculation</t>
  </si>
  <si>
    <r>
      <t xml:space="preserve">Humidex C </t>
    </r>
    <r>
      <rPr>
        <u/>
        <sz val="8"/>
        <color theme="1"/>
        <rFont val="Calibri"/>
        <family val="2"/>
        <scheme val="minor"/>
      </rPr>
      <t>(long difficult to read formula)</t>
    </r>
  </si>
  <si>
    <r>
      <t xml:space="preserve">Humidex C </t>
    </r>
    <r>
      <rPr>
        <u/>
        <sz val="8"/>
        <color theme="1"/>
        <rFont val="Calibri"/>
        <family val="2"/>
        <scheme val="minor"/>
      </rPr>
      <t>(long formula a bit easier to read)</t>
    </r>
  </si>
  <si>
    <t xml:space="preserve">HUMIDEX: uses columns B,C,E
</t>
  </si>
  <si>
    <r>
      <rPr>
        <i/>
        <sz val="12"/>
        <color theme="1"/>
        <rFont val="Calibri"/>
        <family val="2"/>
        <scheme val="minor"/>
      </rPr>
      <t>HUMIDEX</t>
    </r>
    <r>
      <rPr>
        <i/>
        <sz val="10"/>
        <color theme="1"/>
        <rFont val="Calibri"/>
        <family val="2"/>
        <scheme val="minor"/>
      </rPr>
      <t xml:space="preserve">: </t>
    </r>
    <r>
      <rPr>
        <i/>
        <sz val="12"/>
        <color theme="1"/>
        <rFont val="Calibri"/>
        <family val="2"/>
        <scheme val="minor"/>
      </rPr>
      <t>uses column B,C</t>
    </r>
    <r>
      <rPr>
        <i/>
        <sz val="10"/>
        <color theme="1"/>
        <rFont val="Calibri"/>
        <family val="2"/>
        <scheme val="minor"/>
      </rPr>
      <t xml:space="preserve">
(Celsius converted to Farenheit via named range 'cnvt'.
Long part of formula moved to named range)</t>
    </r>
  </si>
  <si>
    <t xml:space="preserve">HEAT INDEX: formula from Dick Kusleika
</t>
  </si>
  <si>
    <t>Heat Index in F</t>
  </si>
  <si>
    <t>Heat Index formula source:</t>
  </si>
  <si>
    <t>Named Ranges used in column G.</t>
  </si>
  <si>
    <t>IT'S HOT !</t>
  </si>
  <si>
    <t>=(((-42.379+2.04901523*cnvt+10.14333127*'data &amp; humidex calc'!$C4-0.22475541*cnvt*'data &amp; humidex calc'!$C4-0.00683783*cnvt*cnvt-0.05481717*'data &amp; humidex calc'!$C4*'data &amp; humidex calc'!$C4+0.00122874*cnvt*cnvt*'data &amp; humidex calc'!$C4+0.00085282*cnvt*'data &amp; humidex calc'!$C4*'data &amp; humidex calc'!$C4-0.00000199*cnvt*cnvt*'data &amp; humidex calc'!$C4*'data &amp; humidex calc'!$C4)-32)*5/9)</t>
  </si>
  <si>
    <t>celsius</t>
  </si>
  <si>
    <t>fahrenheit</t>
  </si>
  <si>
    <t>What's the temperature?</t>
  </si>
  <si>
    <t>Yes….so humid today.</t>
  </si>
  <si>
    <t>The real temperature must be higher.</t>
  </si>
  <si>
    <t>Heat Index</t>
  </si>
  <si>
    <t>Humidex</t>
  </si>
  <si>
    <t>Government of Canada: Humidex &amp; work</t>
  </si>
  <si>
    <t>Dick Kusleika's Heat Index post</t>
  </si>
  <si>
    <t>Sunrise &amp; Sunset calculation</t>
  </si>
  <si>
    <t>vbaexpress Heat Index answer</t>
  </si>
  <si>
    <t>https://montrealgazette.com/news/local-news/the-humidex-canadians-didnt-invent-humidity-but-we-labeled-it</t>
  </si>
  <si>
    <t>Who invented humidex?</t>
  </si>
  <si>
    <t>https://www.theweathernetwork.com/news/articles/humidex-vs-heat-index-whats-the-difference/10243</t>
  </si>
  <si>
    <t>Difference between humidex &amp; heatindex</t>
  </si>
  <si>
    <t>https://www.weather.gov/epz/wxcalc_windchill</t>
  </si>
  <si>
    <t>calculating windchill</t>
  </si>
  <si>
    <t>And it's also very humid!</t>
  </si>
  <si>
    <t>Visit my blog !</t>
  </si>
  <si>
    <t>https://www.myspreadsheetlab.com/blog/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</si>
</sst>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"/>
    <numFmt numFmtId="166" formatCode="0.000"/>
  </numFmts>
  <fonts count="1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rgb="FF3F3F76"/>
      <name val="Calibri"/>
      <family val="2"/>
      <scheme val="minor"/>
    </font>
    <font>
      <i/>
      <sz val="12"/>
      <color rgb="FFFA7D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8" fillId="2" borderId="1" applyNumberFormat="0" applyAlignment="0" applyProtection="0"/>
    <xf numFmtId="0" fontId="9" fillId="3" borderId="1" applyNumberFormat="0" applyAlignment="0" applyProtection="0"/>
  </cellStyleXfs>
  <cellXfs count="37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2" fillId="0" borderId="0" xfId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quotePrefix="1" applyFont="1"/>
    <xf numFmtId="0" fontId="7" fillId="0" borderId="0" xfId="0" applyFont="1"/>
    <xf numFmtId="0" fontId="0" fillId="0" borderId="0" xfId="0" quotePrefix="1"/>
    <xf numFmtId="0" fontId="8" fillId="2" borderId="1" xfId="2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quotePrefix="1" applyFont="1" applyAlignment="1">
      <alignment horizontal="center" vertical="top" wrapText="1"/>
    </xf>
    <xf numFmtId="165" fontId="0" fillId="0" borderId="0" xfId="0" applyNumberFormat="1"/>
    <xf numFmtId="165" fontId="0" fillId="0" borderId="0" xfId="0" applyNumberFormat="1" applyFill="1"/>
    <xf numFmtId="0" fontId="10" fillId="0" borderId="2" xfId="0" quotePrefix="1" applyFont="1" applyBorder="1" applyAlignment="1">
      <alignment horizontal="center" vertical="top" wrapText="1"/>
    </xf>
    <xf numFmtId="0" fontId="11" fillId="2" borderId="1" xfId="2" applyFont="1" applyAlignment="1">
      <alignment horizontal="center" vertical="top" wrapText="1"/>
    </xf>
    <xf numFmtId="0" fontId="12" fillId="3" borderId="9" xfId="3" applyFont="1" applyBorder="1" applyAlignment="1">
      <alignment horizontal="center" vertical="top" wrapText="1"/>
    </xf>
    <xf numFmtId="0" fontId="13" fillId="0" borderId="2" xfId="0" quotePrefix="1" applyFont="1" applyBorder="1" applyAlignment="1">
      <alignment horizontal="center" vertical="top" wrapText="1"/>
    </xf>
    <xf numFmtId="0" fontId="11" fillId="2" borderId="9" xfId="2" applyFont="1" applyBorder="1" applyAlignment="1">
      <alignment horizontal="center" vertical="top" wrapText="1"/>
    </xf>
    <xf numFmtId="0" fontId="1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6" fontId="0" fillId="0" borderId="5" xfId="0" applyNumberFormat="1" applyBorder="1"/>
    <xf numFmtId="166" fontId="0" fillId="0" borderId="6" xfId="0" applyNumberFormat="1" applyBorder="1"/>
    <xf numFmtId="166" fontId="0" fillId="0" borderId="7" xfId="0" applyNumberFormat="1" applyBorder="1"/>
    <xf numFmtId="166" fontId="0" fillId="0" borderId="8" xfId="0" applyNumberFormat="1" applyBorder="1"/>
    <xf numFmtId="0" fontId="0" fillId="0" borderId="0" xfId="0" quotePrefix="1" applyAlignment="1">
      <alignment horizont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</cellXfs>
  <cellStyles count="4">
    <cellStyle name="Calculation" xfId="3" builtinId="22"/>
    <cellStyle name="Hyperlink" xfId="1" builtinId="8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Style="combo" dx="26" fmlaLink="$U$5" fmlaRange="$X$1:$X$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196215</xdr:colOff>
      <xdr:row>18</xdr:row>
      <xdr:rowOff>74295</xdr:rowOff>
    </xdr:from>
    <xdr:to>
      <xdr:col>2</xdr:col>
      <xdr:colOff>992505</xdr:colOff>
      <xdr:row>23</xdr:row>
      <xdr:rowOff>56794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2690" y="3331845"/>
          <a:ext cx="796290" cy="891184"/>
        </a:xfrm>
        <a:prstGeom prst="rect">
          <a:avLst/>
        </a:prstGeom>
      </xdr:spPr>
    </xdr:pic>
    <xdr:clientData/>
  </xdr:twoCellAnchor>
  <xdr:twoCellAnchor>
    <xdr:from>
      <xdr:col>2</xdr:col>
      <xdr:colOff>1034416</xdr:colOff>
      <xdr:row>17</xdr:row>
      <xdr:rowOff>142874</xdr:rowOff>
    </xdr:from>
    <xdr:to>
      <xdr:col>3</xdr:col>
      <xdr:colOff>586741</xdr:colOff>
      <xdr:row>21</xdr:row>
      <xdr:rowOff>121157</xdr:rowOff>
    </xdr:to>
    <xdr:sp macro="" textlink="">
      <xdr:nvSpPr>
        <xdr:cNvPr id="8" name="Speech Bubble: 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310891" y="3219449"/>
          <a:ext cx="1219200" cy="702183"/>
        </a:xfrm>
        <a:prstGeom prst="wedgeRectCallout">
          <a:avLst>
            <a:gd name="adj1" fmla="val -65044"/>
            <a:gd name="adj2" fmla="val 2387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 b="1"/>
            <a:t>How do we calculate them in Excel?</a:t>
          </a:r>
        </a:p>
      </xdr:txBody>
    </xdr:sp>
    <xdr:clientData/>
  </xdr:twoCellAnchor>
  <xdr:twoCellAnchor>
    <xdr:from>
      <xdr:col>0</xdr:col>
      <xdr:colOff>581025</xdr:colOff>
      <xdr:row>16</xdr:row>
      <xdr:rowOff>34290</xdr:rowOff>
    </xdr:from>
    <xdr:to>
      <xdr:col>2</xdr:col>
      <xdr:colOff>106680</xdr:colOff>
      <xdr:row>21</xdr:row>
      <xdr:rowOff>145923</xdr:rowOff>
    </xdr:to>
    <xdr:sp macro="" textlink="">
      <xdr:nvSpPr>
        <xdr:cNvPr id="23" name="Speech Bubble: 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81025" y="2929890"/>
          <a:ext cx="1802130" cy="1016508"/>
        </a:xfrm>
        <a:prstGeom prst="wedgeRectCallout">
          <a:avLst>
            <a:gd name="adj1" fmla="val 67620"/>
            <a:gd name="adj2" fmla="val 266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 b="1"/>
            <a:t>Humidex</a:t>
          </a:r>
          <a:r>
            <a:rPr lang="en-CA" sz="1100" b="1" baseline="0"/>
            <a:t> &amp; Heat Index formulas combine temperature and humidex to give a better indication of the overall heat we feel.</a:t>
          </a:r>
          <a:endParaRPr lang="en-CA" sz="11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106680</xdr:colOff>
          <xdr:row>3</xdr:row>
          <xdr:rowOff>76200</xdr:rowOff>
        </xdr:from>
        <xdr:to>
          <xdr:col>21</xdr:col>
          <xdr:colOff>0</xdr:colOff>
          <xdr:row>4</xdr:row>
          <xdr:rowOff>131445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483870</xdr:colOff>
      <xdr:row>5</xdr:row>
      <xdr:rowOff>95250</xdr:rowOff>
    </xdr:from>
    <xdr:to>
      <xdr:col>21</xdr:col>
      <xdr:colOff>447675</xdr:colOff>
      <xdr:row>11</xdr:row>
      <xdr:rowOff>9525</xdr:rowOff>
    </xdr:to>
    <xdr:sp macro="" textlink="">
      <xdr:nvSpPr>
        <xdr:cNvPr id="2" name="Callout: 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180820" y="1000125"/>
          <a:ext cx="1183005" cy="1000125"/>
        </a:xfrm>
        <a:prstGeom prst="upArrowCallout">
          <a:avLst>
            <a:gd name="adj1" fmla="val 25000"/>
            <a:gd name="adj2" fmla="val 25000"/>
            <a:gd name="adj3" fmla="val 25000"/>
            <a:gd name="adj4" fmla="val 6973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Select Fahrenheit</a:t>
          </a:r>
          <a:r>
            <a:rPr lang="en-CA" sz="1100" baseline="0"/>
            <a:t> or Celsius using drop down.</a:t>
          </a:r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</xdr:colOff>
      <xdr:row>9</xdr:row>
      <xdr:rowOff>100965</xdr:rowOff>
    </xdr:from>
    <xdr:to>
      <xdr:col>4</xdr:col>
      <xdr:colOff>2539365</xdr:colOff>
      <xdr:row>17</xdr:row>
      <xdr:rowOff>97155</xdr:rowOff>
    </xdr:to>
    <xdr:sp macro="" textlink="">
      <xdr:nvSpPr>
        <xdr:cNvPr id="2" name="Callout: Up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926205" y="2005965"/>
          <a:ext cx="2489835" cy="1443990"/>
        </a:xfrm>
        <a:prstGeom prst="upArrowCallout">
          <a:avLst>
            <a:gd name="adj1" fmla="val 25000"/>
            <a:gd name="adj2" fmla="val 25000"/>
            <a:gd name="adj3" fmla="val 25000"/>
            <a:gd name="adj4" fmla="val 70310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 b="0">
              <a:solidFill>
                <a:sysClr val="windowText" lastClr="000000"/>
              </a:solidFill>
            </a:rPr>
            <a:t>This</a:t>
          </a:r>
          <a:r>
            <a:rPr lang="en-CA" sz="1100" b="0" baseline="0">
              <a:solidFill>
                <a:sysClr val="windowText" lastClr="000000"/>
              </a:solidFill>
            </a:rPr>
            <a:t> is a popular formula for calculating the Humidex. It is based in F so C is converted to F several times.</a:t>
          </a:r>
        </a:p>
        <a:p>
          <a:pPr algn="ctr"/>
          <a:endParaRPr lang="en-CA" sz="1100" b="0" baseline="0">
            <a:solidFill>
              <a:sysClr val="windowText" lastClr="000000"/>
            </a:solidFill>
          </a:endParaRPr>
        </a:p>
        <a:p>
          <a:pPr algn="ctr"/>
          <a:r>
            <a:rPr lang="en-CA" sz="1100" b="0" baseline="0">
              <a:solidFill>
                <a:sysClr val="windowText" lastClr="000000"/>
              </a:solidFill>
            </a:rPr>
            <a:t>It's so dificult to read this formula.</a:t>
          </a:r>
          <a:endParaRPr lang="en-CA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85725</xdr:colOff>
      <xdr:row>9</xdr:row>
      <xdr:rowOff>114300</xdr:rowOff>
    </xdr:from>
    <xdr:to>
      <xdr:col>5</xdr:col>
      <xdr:colOff>2541270</xdr:colOff>
      <xdr:row>17</xdr:row>
      <xdr:rowOff>110490</xdr:rowOff>
    </xdr:to>
    <xdr:sp macro="" textlink="">
      <xdr:nvSpPr>
        <xdr:cNvPr id="3" name="Callout: Up Arrow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600825" y="2019300"/>
          <a:ext cx="2455545" cy="1443990"/>
        </a:xfrm>
        <a:prstGeom prst="upArrowCallout">
          <a:avLst>
            <a:gd name="adj1" fmla="val 25000"/>
            <a:gd name="adj2" fmla="val 25000"/>
            <a:gd name="adj3" fmla="val 25000"/>
            <a:gd name="adj4" fmla="val 70310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 b="0">
              <a:solidFill>
                <a:sysClr val="windowText" lastClr="000000"/>
              </a:solidFill>
            </a:rPr>
            <a:t>I</a:t>
          </a:r>
          <a:r>
            <a:rPr lang="en-CA" sz="1100" b="0" baseline="0">
              <a:solidFill>
                <a:sysClr val="windowText" lastClr="000000"/>
              </a:solidFill>
            </a:rPr>
            <a:t> added a carriage return (Alt &amp; Enter) after each different IF.</a:t>
          </a:r>
        </a:p>
        <a:p>
          <a:pPr algn="ctr"/>
          <a:endParaRPr lang="en-CA" sz="1100" b="0" baseline="0">
            <a:solidFill>
              <a:sysClr val="windowText" lastClr="000000"/>
            </a:solidFill>
          </a:endParaRPr>
        </a:p>
        <a:p>
          <a:pPr algn="ctr"/>
          <a:r>
            <a:rPr lang="en-CA" sz="1100" b="0" baseline="0">
              <a:solidFill>
                <a:sysClr val="windowText" lastClr="000000"/>
              </a:solidFill>
            </a:rPr>
            <a:t>It's still difficult to understand.</a:t>
          </a:r>
          <a:endParaRPr lang="en-CA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226695</xdr:colOff>
      <xdr:row>9</xdr:row>
      <xdr:rowOff>116205</xdr:rowOff>
    </xdr:from>
    <xdr:to>
      <xdr:col>6</xdr:col>
      <xdr:colOff>2682240</xdr:colOff>
      <xdr:row>17</xdr:row>
      <xdr:rowOff>116205</xdr:rowOff>
    </xdr:to>
    <xdr:sp macro="" textlink="">
      <xdr:nvSpPr>
        <xdr:cNvPr id="4" name="Callout: Up Arrow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380220" y="2021205"/>
          <a:ext cx="2455545" cy="1447800"/>
        </a:xfrm>
        <a:prstGeom prst="upArrowCallout">
          <a:avLst>
            <a:gd name="adj1" fmla="val 25000"/>
            <a:gd name="adj2" fmla="val 25000"/>
            <a:gd name="adj3" fmla="val 25000"/>
            <a:gd name="adj4" fmla="val 70310"/>
          </a:avLst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 b="1"/>
            <a:t>I</a:t>
          </a:r>
          <a:r>
            <a:rPr lang="en-CA" sz="1100" b="1" baseline="0"/>
            <a:t> moved the long repetitive part to a named range called "hx" and I used "cnvt" for the C to F conversions.</a:t>
          </a:r>
        </a:p>
        <a:p>
          <a:pPr algn="ctr"/>
          <a:endParaRPr lang="en-CA" sz="1100" b="1" baseline="0"/>
        </a:p>
        <a:p>
          <a:pPr algn="ctr"/>
          <a:r>
            <a:rPr lang="en-CA" sz="1100" b="1" baseline="0"/>
            <a:t>Now it's easier to read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ailydoseofexcel.com/archives/2005/07/26/heat-index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rexcel.com/forum/excel-questions/967313-sunrise-sunset-calculation.html" TargetMode="External"/><Relationship Id="rId3" Type="http://schemas.openxmlformats.org/officeDocument/2006/relationships/hyperlink" Target="https://en.wikipedia.org/wiki/Heat_index" TargetMode="External"/><Relationship Id="rId7" Type="http://schemas.openxmlformats.org/officeDocument/2006/relationships/hyperlink" Target="https://memory.psych.mun.ca/tech/js/humidex/" TargetMode="External"/><Relationship Id="rId12" Type="http://schemas.openxmlformats.org/officeDocument/2006/relationships/hyperlink" Target="https://www.myspreadsheetlab.com/blog/" TargetMode="External"/><Relationship Id="rId2" Type="http://schemas.openxmlformats.org/officeDocument/2006/relationships/hyperlink" Target="http://dailydoseofexcel.com/archives/2005/07/26/heat-index/" TargetMode="External"/><Relationship Id="rId1" Type="http://schemas.openxmlformats.org/officeDocument/2006/relationships/hyperlink" Target="http://www.vbaexpress.com/forum/showthread.php?6298-Solved-Heat-Index-Formula" TargetMode="External"/><Relationship Id="rId6" Type="http://schemas.openxmlformats.org/officeDocument/2006/relationships/hyperlink" Target="https://www.canada.ca/en/environment-climate-change/services/seasonal-weather-hazards/warm-season-weather-hazards.html" TargetMode="External"/><Relationship Id="rId11" Type="http://schemas.openxmlformats.org/officeDocument/2006/relationships/hyperlink" Target="https://www.weather.gov/epz/wxcalc_windchill" TargetMode="External"/><Relationship Id="rId5" Type="http://schemas.openxmlformats.org/officeDocument/2006/relationships/hyperlink" Target="https://www.ccohs.ca/oshanswers/phys_agents/humidex.html" TargetMode="External"/><Relationship Id="rId10" Type="http://schemas.openxmlformats.org/officeDocument/2006/relationships/hyperlink" Target="https://www.theweathernetwork.com/news/articles/humidex-vs-heat-index-whats-the-difference/10243" TargetMode="External"/><Relationship Id="rId4" Type="http://schemas.openxmlformats.org/officeDocument/2006/relationships/hyperlink" Target="https://en.wikipedia.org/wiki/Humidex" TargetMode="External"/><Relationship Id="rId9" Type="http://schemas.openxmlformats.org/officeDocument/2006/relationships/hyperlink" Target="https://montrealgazette.com/news/local-news/the-humidex-canadians-didnt-invent-humidity-but-we-labeled-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437B5-C81B-41C8-8F1B-9D2C25CFE997}">
  <dimension ref="B1:X8"/>
  <sheetViews>
    <sheetView showGridLines="0" showRowColHeaders="0" tabSelected="1" workbookViewId="0">
      <selection activeCell="B20" sqref="B20"/>
    </sheetView>
  </sheetViews>
  <sheetFormatPr defaultRowHeight="14.4" x14ac:dyDescent="0.3"/>
  <cols>
    <col min="2" max="3" width="24.33203125" customWidth="1"/>
  </cols>
  <sheetData>
    <row r="1" spans="2:24" x14ac:dyDescent="0.3">
      <c r="T1" s="23" t="s">
        <v>8</v>
      </c>
      <c r="U1" s="23" t="s">
        <v>7</v>
      </c>
      <c r="X1" t="s">
        <v>33</v>
      </c>
    </row>
    <row r="2" spans="2:24" ht="18" x14ac:dyDescent="0.35">
      <c r="B2" s="33" t="s">
        <v>4</v>
      </c>
      <c r="C2" s="34" t="s">
        <v>5</v>
      </c>
      <c r="T2" s="22">
        <v>32</v>
      </c>
      <c r="U2" s="22">
        <f>ROUND(CONVERT(T2,"C","F"),0)</f>
        <v>90</v>
      </c>
      <c r="X2" t="s">
        <v>34</v>
      </c>
    </row>
    <row r="3" spans="2:24" ht="18" x14ac:dyDescent="0.35">
      <c r="B3" s="35" t="s">
        <v>31</v>
      </c>
      <c r="C3" s="36"/>
    </row>
    <row r="4" spans="2:24" ht="18" x14ac:dyDescent="0.35">
      <c r="B4" s="35"/>
      <c r="C4" s="36" t="s">
        <v>35</v>
      </c>
    </row>
    <row r="5" spans="2:24" ht="18" x14ac:dyDescent="0.35">
      <c r="B5" s="35" t="str">
        <f>"It's "&amp;IF(U5=2,U2,T2)&amp;" degrees "&amp;INDEX(X1:X2,U5)&amp;"!"</f>
        <v>It's 32 degrees celsius!</v>
      </c>
      <c r="C5" s="36"/>
      <c r="U5">
        <v>1</v>
      </c>
    </row>
    <row r="6" spans="2:24" ht="18" x14ac:dyDescent="0.35">
      <c r="B6" s="35"/>
      <c r="C6" s="36" t="s">
        <v>50</v>
      </c>
    </row>
    <row r="7" spans="2:24" ht="18" x14ac:dyDescent="0.35">
      <c r="B7" s="35" t="s">
        <v>36</v>
      </c>
      <c r="C7" s="36"/>
    </row>
    <row r="8" spans="2:24" ht="18" x14ac:dyDescent="0.35">
      <c r="B8" s="35"/>
      <c r="C8" s="36" t="s">
        <v>37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Drop Down 2">
              <controlPr defaultSize="0" autoLine="0" autoPict="0">
                <anchor moveWithCells="1">
                  <from>
                    <xdr:col>19</xdr:col>
                    <xdr:colOff>106680</xdr:colOff>
                    <xdr:row>3</xdr:row>
                    <xdr:rowOff>76200</xdr:rowOff>
                  </from>
                  <to>
                    <xdr:col>21</xdr:col>
                    <xdr:colOff>0</xdr:colOff>
                    <xdr:row>4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E6B1F-B5B0-4EB7-A0D0-3A4F60635091}">
  <sheetPr codeName="Sheet4"/>
  <dimension ref="A1:M35"/>
  <sheetViews>
    <sheetView showGridLines="0" workbookViewId="0">
      <selection activeCell="G4" sqref="G4"/>
    </sheetView>
  </sheetViews>
  <sheetFormatPr defaultRowHeight="14.4" x14ac:dyDescent="0.3"/>
  <cols>
    <col min="1" max="1" width="3.44140625" customWidth="1"/>
    <col min="2" max="2" width="16.88671875" bestFit="1" customWidth="1"/>
    <col min="3" max="3" width="16.5546875" bestFit="1" customWidth="1"/>
    <col min="4" max="4" width="19.5546875" customWidth="1"/>
    <col min="5" max="6" width="38.44140625" customWidth="1"/>
    <col min="7" max="7" width="42.44140625" customWidth="1"/>
    <col min="8" max="10" width="14" customWidth="1"/>
    <col min="11" max="11" width="9.6640625" customWidth="1"/>
    <col min="12" max="13" width="7.88671875" customWidth="1"/>
  </cols>
  <sheetData>
    <row r="1" spans="1:13" ht="42.6" customHeight="1" x14ac:dyDescent="0.3">
      <c r="A1" s="10"/>
      <c r="B1" s="16" t="s">
        <v>20</v>
      </c>
      <c r="C1" s="16" t="s">
        <v>20</v>
      </c>
      <c r="D1" s="17" t="s">
        <v>22</v>
      </c>
      <c r="E1" s="18" t="s">
        <v>25</v>
      </c>
      <c r="F1" s="18" t="s">
        <v>25</v>
      </c>
      <c r="G1" s="15" t="s">
        <v>26</v>
      </c>
      <c r="H1" s="12"/>
      <c r="I1" s="10"/>
      <c r="J1" s="10"/>
      <c r="K1" s="10"/>
      <c r="L1" s="11"/>
    </row>
    <row r="2" spans="1:13" ht="7.8" customHeight="1" x14ac:dyDescent="0.3"/>
    <row r="3" spans="1:13" x14ac:dyDescent="0.3">
      <c r="A3" s="4"/>
      <c r="B3" s="4" t="s">
        <v>1</v>
      </c>
      <c r="C3" s="4" t="s">
        <v>0</v>
      </c>
      <c r="D3" s="4" t="s">
        <v>2</v>
      </c>
      <c r="E3" s="4" t="s">
        <v>23</v>
      </c>
      <c r="F3" s="4" t="s">
        <v>24</v>
      </c>
      <c r="G3" s="4" t="s">
        <v>19</v>
      </c>
      <c r="H3" s="4"/>
      <c r="I3" s="4"/>
      <c r="L3" s="26" t="s">
        <v>7</v>
      </c>
      <c r="M3" s="27" t="s">
        <v>8</v>
      </c>
    </row>
    <row r="4" spans="1:13" x14ac:dyDescent="0.3">
      <c r="B4" s="9">
        <v>32</v>
      </c>
      <c r="C4" s="9">
        <v>54</v>
      </c>
      <c r="D4" s="13">
        <f t="shared" ref="D4:D10" si="0">CONVERT(B4,"C","F")</f>
        <v>89.6</v>
      </c>
      <c r="E4" s="13">
        <f>IF(D4&lt;=80,B4,IF(AND(C4&lt;13,D4&gt;80,D4&lt;112),(((-42.379+2.04901523*D4+10.14333127*C4-0.22475541*D4*C4-0.00683783*D4*D4-0.05481717*C4*C4+0.00122874*D4*D4*C4+0.00085282*D4*C4*C4-0.00000199*D4*D4*C4*C4)-32)*5/9)-((13-C4)/4)*SQRT(17-ABS(D4-95)/17),IF(AND(C4&gt;85,D4&gt;80,D4&lt;87),(((-42.379+2.04901523*D4+10.14333127*C4-0.22475541*D4*C4-0.00683783*D4*D4-0.05481717*C4*C4+0.00122874*D4*D4*C4+0.00085282*D4*C4*C4-0.00000199*D4*D4*C4*C4)-32)*5/9)+((C4-85)/10)*((87-D4)/5),(((-42.379+2.04901523*D4+10.14333127*C4-0.22475541*D4*C4-0.00683783*D4*D4-0.05481717*C4*C4+0.00122874*D4*D4*C4+0.00085282*D4*C4*C4-0.00000199*D4*D4*C4*C4)-32)*5/9))))</f>
        <v>35.372995112444528</v>
      </c>
      <c r="F4" s="14">
        <f t="shared" ref="F4:F10" si="1">IF(D4&lt;=80,B4,
IF(AND(C4&lt;13,D4&gt;80,D4&lt;112),(((-42.379+2.04901523*D4+10.14333127*C4-0.22475541*D4*C4-0.00683783*D4*D4-0.05481717*C4*C4+0.00122874*D4*D4*C4+0.00085282*D4*C4*C4-0.00000199*D4*D4*C4*C4)-32)*5/9)-((13-C4)/4)*SQRT(17-ABS(D4-95)/17),
IF(AND(C4&gt;85,D4&gt;80,D4&lt;87),(((-42.379+2.04901523*D4+10.14333127*C4-0.22475541*D4*C4-0.00683783*D4*D4-0.05481717*C4*C4+0.00122874*D4*D4*C4+0.00085282*D4*C4*C4-0.00000199*D4*D4*C4*C4)-32)*5/9)+((C4-85)/10)*((87-D4)/5),
(((-42.379+2.04901523*D4+10.14333127*C4-0.22475541*D4*C4-0.00683783*D4*D4-0.05481717*C4*C4+0.00122874*D4*D4*C4+0.00085282*D4*C4*C4-0.00000199*D4*D4*C4*C4)-32)*5/9))))</f>
        <v>35.372995112444528</v>
      </c>
      <c r="G4" s="13">
        <f t="shared" ref="G4:G10" si="2">IF(B4&lt;=$M$4,B4,
IF(AND(C4&lt;13,B4&gt;$M$4,B4&lt;$M$6),hx-((13-C4)/4)*SQRT(17-ABS(cnvt-95)/17),
IF(AND(C4&gt;85,B4&gt;$M$4,B4&lt;$M$5),hx+((C4-85)/10)*((87-cnvt)/5),
+hx)))</f>
        <v>35.372995112444528</v>
      </c>
      <c r="H4" s="2"/>
      <c r="I4" s="2"/>
      <c r="L4" s="28">
        <v>80</v>
      </c>
      <c r="M4" s="29">
        <f>CONVERT(L4,"F","C")</f>
        <v>26.666666666666664</v>
      </c>
    </row>
    <row r="5" spans="1:13" x14ac:dyDescent="0.3">
      <c r="B5" s="9">
        <v>31</v>
      </c>
      <c r="C5" s="9">
        <v>65</v>
      </c>
      <c r="D5" s="13">
        <f t="shared" si="0"/>
        <v>87.800000000000011</v>
      </c>
      <c r="E5" s="13">
        <f t="shared" ref="E5:E10" si="3">IF(D5&lt;=80,B5,IF(AND(C5&lt;13,D5&gt;80,D5&lt;112),(((-42.379+2.04901523*D5+10.14333127*C5-0.22475541*D5*C5-0.00683783*D5*D5-0.05481717*C5*C5+0.00122874*D5*D5*C5+0.00085282*D5*C5*C5-0.00000199*D5*D5*C5*C5)-32)*5/9)-((13-C5)/4)*SQRT(17-ABS(D5-95)/17),IF(AND(C5&gt;85,D5&gt;80,D5&lt;87),(((-42.379+2.04901523*D5+10.14333127*C5-0.22475541*D5*C5-0.00683783*D5*D5-0.05481717*C5*C5+0.00122874*D5*D5*C5+0.00085282*D5*C5*C5-0.00000199*D5*D5*C5*C5)-32)*5/9)+((C5-85)/10)*((87-D5)/5),(((-42.379+2.04901523*D5+10.14333127*C5-0.22475541*D5*C5-0.00683783*D5*D5-0.05481717*C5*C5+0.00122874*D5*D5*C5+0.00085282*D5*C5*C5-0.00000199*D5*D5*C5*C5)-32)*5/9))))</f>
        <v>36.156617667111249</v>
      </c>
      <c r="F5" s="14">
        <f t="shared" si="1"/>
        <v>36.156617667111249</v>
      </c>
      <c r="G5" s="13">
        <f t="shared" si="2"/>
        <v>36.156617667111249</v>
      </c>
      <c r="H5" s="2"/>
      <c r="I5" s="2"/>
      <c r="L5" s="28">
        <v>87</v>
      </c>
      <c r="M5" s="29">
        <f t="shared" ref="M5:M6" si="4">CONVERT(L5,"F","C")</f>
        <v>30.555555555555554</v>
      </c>
    </row>
    <row r="6" spans="1:13" x14ac:dyDescent="0.3">
      <c r="B6" s="9">
        <v>30</v>
      </c>
      <c r="C6" s="9">
        <v>52</v>
      </c>
      <c r="D6" s="13">
        <f t="shared" si="0"/>
        <v>86</v>
      </c>
      <c r="E6" s="13">
        <f t="shared" si="3"/>
        <v>31.371828855555602</v>
      </c>
      <c r="F6" s="14">
        <f t="shared" si="1"/>
        <v>31.371828855555602</v>
      </c>
      <c r="G6" s="13">
        <f t="shared" si="2"/>
        <v>31.371828855555602</v>
      </c>
      <c r="H6" s="2"/>
      <c r="I6" s="2"/>
      <c r="L6" s="30">
        <v>112</v>
      </c>
      <c r="M6" s="31">
        <f t="shared" si="4"/>
        <v>44.444444444444443</v>
      </c>
    </row>
    <row r="7" spans="1:13" x14ac:dyDescent="0.3">
      <c r="B7" s="9">
        <v>29</v>
      </c>
      <c r="C7" s="9">
        <v>47</v>
      </c>
      <c r="D7" s="13">
        <f t="shared" si="0"/>
        <v>84.2</v>
      </c>
      <c r="E7" s="13">
        <f t="shared" si="3"/>
        <v>29.310097363111165</v>
      </c>
      <c r="F7" s="14">
        <f t="shared" si="1"/>
        <v>29.310097363111165</v>
      </c>
      <c r="G7" s="13">
        <f t="shared" si="2"/>
        <v>29.310097363111165</v>
      </c>
      <c r="H7" s="2"/>
      <c r="I7" s="2"/>
    </row>
    <row r="8" spans="1:13" x14ac:dyDescent="0.3">
      <c r="B8" s="9">
        <v>28</v>
      </c>
      <c r="C8" s="9">
        <v>50</v>
      </c>
      <c r="D8" s="13">
        <f t="shared" si="0"/>
        <v>82.4</v>
      </c>
      <c r="E8" s="13">
        <f t="shared" si="3"/>
        <v>28.449071528444343</v>
      </c>
      <c r="F8" s="14">
        <f t="shared" si="1"/>
        <v>28.449071528444343</v>
      </c>
      <c r="G8" s="13">
        <f t="shared" si="2"/>
        <v>28.449071528444343</v>
      </c>
      <c r="H8" s="2"/>
      <c r="I8" s="2"/>
    </row>
    <row r="9" spans="1:13" x14ac:dyDescent="0.3">
      <c r="B9" s="9">
        <v>27</v>
      </c>
      <c r="C9" s="9">
        <v>49</v>
      </c>
      <c r="D9" s="13">
        <f t="shared" si="0"/>
        <v>80.599999999999994</v>
      </c>
      <c r="E9" s="13">
        <f t="shared" si="3"/>
        <v>27.356688863555569</v>
      </c>
      <c r="F9" s="14">
        <f t="shared" si="1"/>
        <v>27.356688863555569</v>
      </c>
      <c r="G9" s="13">
        <f t="shared" si="2"/>
        <v>27.356688863555569</v>
      </c>
      <c r="H9" s="2"/>
      <c r="I9" s="2"/>
    </row>
    <row r="10" spans="1:13" x14ac:dyDescent="0.3">
      <c r="B10" s="9">
        <v>26</v>
      </c>
      <c r="C10" s="9">
        <v>50</v>
      </c>
      <c r="D10" s="13">
        <f t="shared" si="0"/>
        <v>78.800000000000011</v>
      </c>
      <c r="E10" s="13">
        <f t="shared" si="3"/>
        <v>26</v>
      </c>
      <c r="F10" s="14">
        <f t="shared" si="1"/>
        <v>26</v>
      </c>
      <c r="G10" s="13">
        <f t="shared" si="2"/>
        <v>26</v>
      </c>
      <c r="H10" s="2"/>
      <c r="I10" s="2"/>
    </row>
    <row r="12" spans="1:13" x14ac:dyDescent="0.3">
      <c r="G12" s="7"/>
      <c r="H12" s="7"/>
    </row>
    <row r="22" spans="1:7" x14ac:dyDescent="0.3">
      <c r="A22" s="5"/>
    </row>
    <row r="23" spans="1:7" x14ac:dyDescent="0.3">
      <c r="A23" s="6"/>
    </row>
    <row r="29" spans="1:7" x14ac:dyDescent="0.3">
      <c r="B29" s="21" t="s">
        <v>30</v>
      </c>
    </row>
    <row r="30" spans="1:7" x14ac:dyDescent="0.3">
      <c r="B30" s="25" t="s">
        <v>18</v>
      </c>
      <c r="C30" s="8" t="s">
        <v>21</v>
      </c>
    </row>
    <row r="31" spans="1:7" ht="30" customHeight="1" x14ac:dyDescent="0.3">
      <c r="B31" s="24" t="s">
        <v>6</v>
      </c>
      <c r="C31" s="32" t="s">
        <v>32</v>
      </c>
      <c r="D31" s="32"/>
      <c r="E31" s="32"/>
      <c r="F31" s="32"/>
      <c r="G31" s="32"/>
    </row>
    <row r="34" spans="2:2" x14ac:dyDescent="0.3">
      <c r="B34" s="8"/>
    </row>
    <row r="35" spans="2:2" x14ac:dyDescent="0.3">
      <c r="B35" s="8"/>
    </row>
  </sheetData>
  <mergeCells count="1">
    <mergeCell ref="C31:G3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58801-0D04-4020-A870-010085EB3849}">
  <dimension ref="C1:E14"/>
  <sheetViews>
    <sheetView showGridLines="0" workbookViewId="0">
      <selection activeCell="F8" sqref="F8"/>
    </sheetView>
  </sheetViews>
  <sheetFormatPr defaultRowHeight="14.4" x14ac:dyDescent="0.3"/>
  <cols>
    <col min="1" max="1" width="3.44140625" customWidth="1"/>
    <col min="2" max="2" width="16.88671875" bestFit="1" customWidth="1"/>
    <col min="3" max="3" width="16.5546875" bestFit="1" customWidth="1"/>
    <col min="4" max="4" width="19.5546875" customWidth="1"/>
    <col min="5" max="6" width="38.44140625" customWidth="1"/>
    <col min="7" max="7" width="42.44140625" customWidth="1"/>
    <col min="8" max="9" width="16.44140625" customWidth="1"/>
  </cols>
  <sheetData>
    <row r="1" spans="3:5" ht="42.6" customHeight="1" x14ac:dyDescent="0.3">
      <c r="C1" s="19" t="s">
        <v>20</v>
      </c>
      <c r="D1" s="19" t="s">
        <v>20</v>
      </c>
      <c r="E1" s="18" t="s">
        <v>27</v>
      </c>
    </row>
    <row r="2" spans="3:5" ht="7.8" customHeight="1" x14ac:dyDescent="0.3"/>
    <row r="3" spans="3:5" x14ac:dyDescent="0.3">
      <c r="C3" s="4" t="s">
        <v>0</v>
      </c>
      <c r="D3" s="4" t="s">
        <v>2</v>
      </c>
      <c r="E3" s="4" t="s">
        <v>28</v>
      </c>
    </row>
    <row r="4" spans="3:5" x14ac:dyDescent="0.3">
      <c r="C4">
        <v>35</v>
      </c>
      <c r="D4">
        <v>99</v>
      </c>
      <c r="E4">
        <f>ROUND(16.923+((1.85212*(10^-1))*D4)+(5.37941*C4)-((1.00254*(10^-1))*D4*C4)+
(9.41695*(10^-3)*(D4^2))+(7.28898*(10^-3)*(C4^2))+(3.45372*(10^-4)*(D4^2)*C4)-
(8.14971*(10^-4)*D4*(C4^2))+(1.02102*(10^-5)*(D4^2)*(C4^2))-(3.8646*(10^-5)*(D4^3))+
(2.91583*(10^-5)*(C4^3))+(1.42721*(10^-6)*(D4^3)*C4)+(1.97483*(10^-7)*D4*(C4^3))-
(2.18429*(10^-8)*(D4^3)*(C4^2))+(8.43296*(10^-10)*(D4^2)*(C4^3))-(4.81975*(10^-11)*(D4^3)*(C4^3)),0)</f>
        <v>105</v>
      </c>
    </row>
    <row r="5" spans="3:5" x14ac:dyDescent="0.3">
      <c r="C5">
        <v>66</v>
      </c>
      <c r="D5">
        <v>70</v>
      </c>
      <c r="E5">
        <f t="shared" ref="E5" si="0">ROUND(16.923+((1.85212*(10^-1))*D5)+(5.37941*C5)-((1.00254*(10^-1))*D5*C5)+
(9.41695*(10^-3)*(D5^2))+(7.28898*(10^-3)*(C5^2))+(3.45372*(10^-4)*(D5^2)*C5)-
(8.14971*(10^-4)*D5*(C5^2))+(1.02102*(10^-5)*(D5^2)*(C5^2))-(3.8646*(10^-5)*(D5^3))+
(2.91583*(10^-5)*(C5^3))+(1.42721*(10^-6)*(D5^3)*C5)+(1.97483*(10^-7)*D5*(C5^3))-
(2.18429*(10^-8)*(D5^3)*(C5^2))+(8.43296*(10^-10)*(D5^2)*(C5^3))-(4.81975*(10^-11)*(D5^3)*(C5^3)),0)</f>
        <v>76</v>
      </c>
    </row>
    <row r="13" spans="3:5" x14ac:dyDescent="0.3">
      <c r="E13" s="20" t="s">
        <v>29</v>
      </c>
    </row>
    <row r="14" spans="3:5" x14ac:dyDescent="0.3">
      <c r="E14" s="3" t="s">
        <v>3</v>
      </c>
    </row>
  </sheetData>
  <hyperlinks>
    <hyperlink ref="E14" r:id="rId1" xr:uid="{EF507BFD-E264-4BD3-8956-5BC24B5E0E87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DBC46-48BA-4D2A-A6F5-FD70FA4979A3}">
  <dimension ref="A3:B19"/>
  <sheetViews>
    <sheetView showGridLines="0" showRowColHeaders="0" workbookViewId="0">
      <selection activeCell="B19" sqref="B19"/>
    </sheetView>
  </sheetViews>
  <sheetFormatPr defaultRowHeight="14.4" x14ac:dyDescent="0.3"/>
  <cols>
    <col min="1" max="1" width="39.88671875" customWidth="1"/>
    <col min="2" max="2" width="74.33203125" customWidth="1"/>
  </cols>
  <sheetData>
    <row r="3" spans="1:2" x14ac:dyDescent="0.3">
      <c r="A3" s="1" t="s">
        <v>38</v>
      </c>
      <c r="B3" s="3" t="s">
        <v>10</v>
      </c>
    </row>
    <row r="4" spans="1:2" x14ac:dyDescent="0.3">
      <c r="A4" s="1" t="s">
        <v>39</v>
      </c>
      <c r="B4" s="3" t="s">
        <v>11</v>
      </c>
    </row>
    <row r="5" spans="1:2" x14ac:dyDescent="0.3">
      <c r="A5" s="1" t="s">
        <v>43</v>
      </c>
      <c r="B5" s="3" t="s">
        <v>9</v>
      </c>
    </row>
    <row r="6" spans="1:2" x14ac:dyDescent="0.3">
      <c r="A6" s="1" t="s">
        <v>41</v>
      </c>
      <c r="B6" s="3" t="s">
        <v>3</v>
      </c>
    </row>
    <row r="7" spans="1:2" x14ac:dyDescent="0.3">
      <c r="A7" s="1" t="s">
        <v>40</v>
      </c>
      <c r="B7" s="3" t="s">
        <v>13</v>
      </c>
    </row>
    <row r="8" spans="1:2" x14ac:dyDescent="0.3">
      <c r="A8" s="1" t="s">
        <v>15</v>
      </c>
      <c r="B8" s="3" t="s">
        <v>14</v>
      </c>
    </row>
    <row r="9" spans="1:2" x14ac:dyDescent="0.3">
      <c r="A9" s="1" t="s">
        <v>16</v>
      </c>
      <c r="B9" s="3" t="s">
        <v>12</v>
      </c>
    </row>
    <row r="10" spans="1:2" x14ac:dyDescent="0.3">
      <c r="A10" s="1" t="s">
        <v>42</v>
      </c>
      <c r="B10" s="3" t="s">
        <v>17</v>
      </c>
    </row>
    <row r="11" spans="1:2" x14ac:dyDescent="0.3">
      <c r="A11" s="1" t="s">
        <v>45</v>
      </c>
      <c r="B11" s="3" t="s">
        <v>44</v>
      </c>
    </row>
    <row r="12" spans="1:2" x14ac:dyDescent="0.3">
      <c r="A12" s="1" t="s">
        <v>47</v>
      </c>
      <c r="B12" s="3" t="s">
        <v>46</v>
      </c>
    </row>
    <row r="13" spans="1:2" x14ac:dyDescent="0.3">
      <c r="A13" s="1" t="s">
        <v>49</v>
      </c>
      <c r="B13" s="3" t="s">
        <v>48</v>
      </c>
    </row>
    <row r="15" spans="1:2" x14ac:dyDescent="0.3">
      <c r="A15" s="1" t="s">
        <v>51</v>
      </c>
      <c r="B15" s="3" t="s">
        <v>52</v>
      </c>
    </row>
    <row r="19" spans="2:2" x14ac:dyDescent="0.3">
      <c r="B19" s="3"/>
    </row>
  </sheetData>
  <hyperlinks>
    <hyperlink ref="B5" r:id="rId1" xr:uid="{CE6F6B95-D4EC-46FE-BF44-E9E61F932D09}"/>
    <hyperlink ref="B6" r:id="rId2" xr:uid="{2248C364-12B6-4ED0-B209-75A1F398213A}"/>
    <hyperlink ref="B3" r:id="rId3" xr:uid="{6AD72974-BE53-4121-B2A9-594DB1CE002E}"/>
    <hyperlink ref="B4" r:id="rId4" xr:uid="{4D850382-4B17-47A2-A5C6-7B94E7B1FD09}"/>
    <hyperlink ref="B7" r:id="rId5" xr:uid="{3CB05103-92F4-4CAE-909A-8C28AAEF0D13}"/>
    <hyperlink ref="B8" r:id="rId6" location="toc7" xr:uid="{34739928-B8E4-46EE-84A8-4B2BD97CC449}"/>
    <hyperlink ref="B9" r:id="rId7" xr:uid="{B85452A1-F2A1-4B2D-8CF6-13B5C3BE7FD4}"/>
    <hyperlink ref="B10" r:id="rId8" xr:uid="{4DAAC22C-E50C-4913-89B0-B7BCDBB9893E}"/>
    <hyperlink ref="B11" r:id="rId9" xr:uid="{535A5369-A53C-49F3-8BFE-E6747430B882}"/>
    <hyperlink ref="B12" r:id="rId10" xr:uid="{86AC81C5-5298-47C3-A9DE-B1725B661C6F}"/>
    <hyperlink ref="B13" r:id="rId11" xr:uid="{3B681FA4-9614-4492-807C-34F7CF7F4E86}"/>
    <hyperlink ref="B15" r:id="rId12" xr:uid="{70D863ED-E417-42F2-94C7-A84E14A440AB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C W v 9 T v p I U c W m A A A A + Q A A A B I A H A B D b 2 5 m a W c v U G F j a 2 F n Z S 5 4 b W w g o h g A K K A U A A A A A A A A A A A A A A A A A A A A A A A A A A A A h Y / N C o J A G E V f R W b v / E l R 8 j k S b h O C I N o O O u m Q j u G M j e / W o k f q F R L K a t f y H s 7 i 3 M f t D u n Y N s F V 9 V Z 3 J k E M U x Q o U 3 S l N l W C B n c K V y g V s J P F W V Y q m G R j 4 9 G W C a q d u 8 S E e O + x j 3 D X V 4 R T y s g x 3 + 6 L W r U S f W T 9 X w 6 1 s U 6 a Q i E B h 1 e M 4 H j J 8 I K t O W Y R Z U B m D r k 2 X 4 d P y Z g C + Y G Q D Y 0 b e i W U C b M N k H k C e d 8 Q T 1 B L A w Q U A A I A C A A J a / 1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W v 9 T i i K R 7 g O A A A A E Q A A A B M A H A B G b 3 J t d W x h c y 9 T Z W N 0 a W 9 u M S 5 t I K I Y A C i g F A A A A A A A A A A A A A A A A A A A A A A A A A A A A C t O T S 7 J z M 9 T C I b Q h t Y A U E s B A i 0 A F A A C A A g A C W v 9 T v p I U c W m A A A A + Q A A A B I A A A A A A A A A A A A A A A A A A A A A A E N v b m Z p Z y 9 Q Y W N r Y W d l L n h t b F B L A Q I t A B Q A A g A I A A l r / U 4 P y u m r p A A A A O k A A A A T A A A A A A A A A A A A A A A A A P I A A A B b Q 2 9 u d G V u d F 9 U e X B l c 1 0 u e G 1 s U E s B A i 0 A F A A C A A g A C W v 9 T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O t X q s A i b 3 B L i i g J j v Z Z L E c A A A A A A g A A A A A A A 2 Y A A M A A A A A Q A A A A 3 m + 8 u N 7 V e 9 m c V K Y f I p U P l w A A A A A E g A A A o A A A A B A A A A C s E Y i M h w V d F R 7 s q W O j L 3 C S U A A A A M 7 j 7 Q Y j K I H Y Z r w E 5 i Y v R T f J 7 P C 9 p 7 T 2 Q T t U y a x L 8 a G 7 3 r 9 B M f j o G J 9 r v 3 1 W O h B d 2 9 w N 8 0 z y l N H x B n A g A C 0 6 P q z Z K 9 p 0 E y 9 h M Z a 0 z F r M V w 1 P F A A A A A o t I e Z S p 5 v X 6 Y c w X D D C 5 K c D P f O Z < / D a t a M a s h u p > 
</file>

<file path=customXml/itemProps1.xml><?xml version="1.0" encoding="utf-8"?>
<ds:datastoreItem xmlns:ds="http://schemas.openxmlformats.org/officeDocument/2006/customXml" ds:itemID="{B519699E-14DE-472A-82FE-E16E244A7A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How hot is it</vt:lpstr>
      <vt:lpstr>data &amp; humidex calc</vt:lpstr>
      <vt:lpstr>data &amp; HeatIndex calc</vt:lpstr>
      <vt:lpstr>links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Lehrbass</dc:creator>
  <cp:lastModifiedBy>Kevin Lehrbass</cp:lastModifiedBy>
  <dcterms:created xsi:type="dcterms:W3CDTF">2019-07-29T16:32:17Z</dcterms:created>
  <dcterms:modified xsi:type="dcterms:W3CDTF">2019-08-10T23:47:30Z</dcterms:modified>
</cp:coreProperties>
</file>